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95" yWindow="1305" windowWidth="20895" windowHeight="12795" activeTab="1"/>
  </bookViews>
  <sheets>
    <sheet name="Oral Survey Data" sheetId="1" r:id="rId1"/>
    <sheet name="Written Survey" sheetId="2" r:id="rId2"/>
    <sheet name="Event Tracking" sheetId="3" r:id="rId3"/>
  </sheets>
  <calcPr calcId="144525"/>
  <extLst>
    <ext xmlns:mx="http://schemas.microsoft.com/office/mac/excel/2008/main" uri="http://schemas.microsoft.com/office/mac/excel/2008/main">
      <mx:ArchID Flags="2"/>
    </ext>
  </extLst>
</workbook>
</file>

<file path=xl/calcChain.xml><?xml version="1.0" encoding="utf-8"?>
<calcChain xmlns="http://schemas.openxmlformats.org/spreadsheetml/2006/main">
  <c r="O8" i="1" l="1"/>
  <c r="O7" i="1"/>
  <c r="N8" i="1"/>
  <c r="M8" i="1"/>
  <c r="L8" i="1"/>
  <c r="K8" i="1"/>
  <c r="N7" i="1"/>
  <c r="M7" i="1"/>
  <c r="L7" i="1"/>
  <c r="K7" i="1"/>
  <c r="P7" i="1"/>
  <c r="P8" i="1"/>
  <c r="P9" i="1"/>
  <c r="C8" i="1"/>
  <c r="C7" i="1"/>
  <c r="J7" i="1" l="1"/>
  <c r="J8" i="1"/>
  <c r="J9" i="1"/>
  <c r="H10" i="1"/>
  <c r="I7" i="1"/>
  <c r="I8" i="1"/>
  <c r="I9" i="1"/>
  <c r="H7" i="1"/>
  <c r="H8" i="1"/>
  <c r="H9" i="1"/>
  <c r="G8" i="1"/>
  <c r="G7" i="1"/>
  <c r="F8" i="1"/>
  <c r="F7" i="1"/>
  <c r="D7" i="1"/>
  <c r="E7" i="1"/>
  <c r="D8" i="1"/>
  <c r="E8" i="1"/>
  <c r="D9" i="1"/>
  <c r="E9" i="1"/>
  <c r="C9" i="1"/>
  <c r="B8" i="1"/>
  <c r="B7" i="1"/>
  <c r="S7" i="2"/>
  <c r="S8" i="2"/>
  <c r="S9" i="2"/>
  <c r="S10" i="2"/>
  <c r="S11" i="2"/>
  <c r="I12" i="2"/>
  <c r="I11" i="2"/>
  <c r="P10" i="2"/>
  <c r="P11" i="2"/>
  <c r="P9" i="2"/>
  <c r="P8" i="2"/>
  <c r="P7" i="2"/>
  <c r="I10" i="2"/>
  <c r="I9" i="2"/>
  <c r="I8" i="2"/>
  <c r="I7" i="2"/>
  <c r="K7" i="2"/>
  <c r="L7" i="2"/>
  <c r="M7" i="2"/>
  <c r="N7" i="2"/>
  <c r="O7" i="2"/>
  <c r="K8" i="2"/>
  <c r="L8" i="2"/>
  <c r="M8" i="2"/>
  <c r="N8" i="2"/>
  <c r="O8" i="2"/>
  <c r="H10" i="2"/>
  <c r="F7" i="2"/>
  <c r="F8" i="2"/>
  <c r="G7" i="2"/>
  <c r="G8" i="2"/>
  <c r="E8" i="2"/>
  <c r="D8" i="2"/>
  <c r="E7" i="2"/>
  <c r="D7" i="2"/>
  <c r="J9" i="2"/>
  <c r="H9" i="2"/>
  <c r="T9" i="2"/>
  <c r="C9" i="2"/>
  <c r="B9" i="2"/>
  <c r="J8" i="2"/>
  <c r="H8" i="2"/>
  <c r="T8" i="2"/>
  <c r="C8" i="2"/>
  <c r="B8" i="2"/>
  <c r="R8" i="2"/>
  <c r="J7" i="2"/>
  <c r="H7" i="2"/>
  <c r="T7" i="2"/>
  <c r="C7" i="2"/>
  <c r="B7" i="2"/>
  <c r="R7" i="2"/>
</calcChain>
</file>

<file path=xl/sharedStrings.xml><?xml version="1.0" encoding="utf-8"?>
<sst xmlns="http://schemas.openxmlformats.org/spreadsheetml/2006/main" count="88" uniqueCount="64">
  <si>
    <t>Under 20 years=1; 20-39 years=2; 40-49 years=3; 50-64 years=4; 65+=5</t>
    <phoneticPr fontId="4" type="noConversion"/>
  </si>
  <si>
    <r>
      <t xml:space="preserve">3b)  What are the two </t>
    </r>
    <r>
      <rPr>
        <b/>
        <sz val="11"/>
        <color indexed="8"/>
        <rFont val="Calibri"/>
        <family val="2"/>
      </rPr>
      <t xml:space="preserve">most common </t>
    </r>
    <r>
      <rPr>
        <b/>
        <sz val="11"/>
        <color theme="1"/>
        <rFont val="Calibri"/>
        <family val="2"/>
        <scheme val="minor"/>
      </rPr>
      <t>risk factors for breast cancer? (Being a woman)</t>
    </r>
    <phoneticPr fontId="4" type="noConversion"/>
  </si>
  <si>
    <r>
      <t>5</t>
    </r>
    <r>
      <rPr>
        <b/>
        <sz val="11"/>
        <color theme="1"/>
        <rFont val="Calibri"/>
        <family val="2"/>
        <scheme val="minor"/>
      </rPr>
      <t xml:space="preserve">) </t>
    </r>
    <r>
      <rPr>
        <b/>
        <sz val="11"/>
        <color indexed="8"/>
        <rFont val="Calibri"/>
        <family val="2"/>
      </rPr>
      <t>At what age should women at average risk for breast cancer begin to get annual mammograms?</t>
    </r>
    <phoneticPr fontId="4" type="noConversion"/>
  </si>
  <si>
    <t>Yes=1, No=2, Not sure=3</t>
    <phoneticPr fontId="4" type="noConversion"/>
  </si>
  <si>
    <r>
      <t xml:space="preserve">7) If you are a woman, </t>
    </r>
    <r>
      <rPr>
        <b/>
        <sz val="11"/>
        <color indexed="8"/>
        <rFont val="Calibri"/>
        <family val="2"/>
      </rPr>
      <t>do you plan to schedule any breast cancer screening tests in the future?</t>
    </r>
    <phoneticPr fontId="4" type="noConversion"/>
  </si>
  <si>
    <t>Yes, a cinical breast exam=1; Yes, a mammogram=2; Yes, both a CBE and a mammogram=3; Yes, but not sure which type=4; No=5; Not a woman=6</t>
    <phoneticPr fontId="4" type="noConversion"/>
  </si>
  <si>
    <r>
      <t>9</t>
    </r>
    <r>
      <rPr>
        <b/>
        <sz val="11"/>
        <color indexed="8"/>
        <rFont val="Calibri"/>
        <family val="2"/>
      </rPr>
      <t>c</t>
    </r>
    <r>
      <rPr>
        <b/>
        <sz val="11"/>
        <color theme="1"/>
        <rFont val="Calibri"/>
        <family val="2"/>
        <scheme val="minor"/>
      </rPr>
      <t>) Do you plan to… Avoid or limit alcohol?</t>
    </r>
    <phoneticPr fontId="4" type="noConversion"/>
  </si>
  <si>
    <r>
      <t>9</t>
    </r>
    <r>
      <rPr>
        <b/>
        <sz val="11"/>
        <color indexed="8"/>
        <rFont val="Calibri"/>
        <family val="2"/>
      </rPr>
      <t>e</t>
    </r>
    <r>
      <rPr>
        <b/>
        <sz val="11"/>
        <color theme="1"/>
        <rFont val="Calibri"/>
        <family val="2"/>
        <scheme val="minor"/>
      </rPr>
      <t>) Do you plan to… Avoid or limit hormonal medications during menopause?</t>
    </r>
    <phoneticPr fontId="4" type="noConversion"/>
  </si>
  <si>
    <r>
      <t>10a)</t>
    </r>
    <r>
      <rPr>
        <b/>
        <sz val="11"/>
        <color indexed="8"/>
        <rFont val="Calibri"/>
        <family val="2"/>
      </rPr>
      <t xml:space="preserve"> If other, please list _________</t>
    </r>
    <phoneticPr fontId="4" type="noConversion"/>
  </si>
  <si>
    <t>No=1; Yes, Mexican=2; Yes, Puerto Rican=3; Yes, Cuban=4; Yes, other=5</t>
    <phoneticPr fontId="4" type="noConversion"/>
  </si>
  <si>
    <t>Guatemala</t>
    <phoneticPr fontId="4" type="noConversion"/>
  </si>
  <si>
    <r>
      <t xml:space="preserve">3b) Can you name the two </t>
    </r>
    <r>
      <rPr>
        <b/>
        <sz val="11"/>
        <color indexed="8"/>
        <rFont val="Calibri"/>
        <family val="2"/>
      </rPr>
      <t xml:space="preserve">most common </t>
    </r>
    <r>
      <rPr>
        <b/>
        <sz val="11"/>
        <color theme="1"/>
        <rFont val="Calibri"/>
        <family val="2"/>
        <scheme val="minor"/>
      </rPr>
      <t>risk factors for breast cancer? (Being a woman)</t>
    </r>
    <phoneticPr fontId="4" type="noConversion"/>
  </si>
  <si>
    <t>4) Will you talk to your doctor about what breast cancer screening tests are right for you?</t>
    <phoneticPr fontId="4" type="noConversion"/>
  </si>
  <si>
    <t>Yes=1; No=2; Not sure=3; Not a woman-4</t>
    <phoneticPr fontId="4" type="noConversion"/>
  </si>
  <si>
    <r>
      <t>7</t>
    </r>
    <r>
      <rPr>
        <b/>
        <sz val="11"/>
        <color theme="1"/>
        <rFont val="Calibri"/>
        <family val="2"/>
        <scheme val="minor"/>
      </rPr>
      <t>) Do you have health insurance?</t>
    </r>
    <phoneticPr fontId="4" type="noConversion"/>
  </si>
  <si>
    <r>
      <t>3a) What are the two</t>
    </r>
    <r>
      <rPr>
        <b/>
        <sz val="11"/>
        <color indexed="8"/>
        <rFont val="Calibri"/>
        <family val="2"/>
      </rPr>
      <t xml:space="preserve"> most common</t>
    </r>
    <r>
      <rPr>
        <b/>
        <sz val="11"/>
        <color theme="1"/>
        <rFont val="Calibri"/>
        <family val="2"/>
        <scheme val="minor"/>
      </rPr>
      <t xml:space="preserve"> risk factors for breast cancer? (Getting older)</t>
    </r>
    <phoneticPr fontId="4" type="noConversion"/>
  </si>
  <si>
    <t>20 (correct)=1; 30 OR 40 OR 65 (incorrect)=2</t>
  </si>
  <si>
    <t>6) If you are a woman, will you talk to your doctor about what breast cancer screening tests are right for you?</t>
  </si>
  <si>
    <t>Yes=; No=2; Not sure=3</t>
  </si>
  <si>
    <t>Yes=1; No=2; Not sure=3; Not a woman=4</t>
  </si>
  <si>
    <t>Text field</t>
  </si>
  <si>
    <t>9b) Do you plan to… Achieve or maintain a healthy weight?</t>
  </si>
  <si>
    <t>10) Are you Hispanic or Latino?</t>
  </si>
  <si>
    <t>13) Do you have health insurance?</t>
  </si>
  <si>
    <t>12) What is your age?</t>
  </si>
  <si>
    <t>Date</t>
  </si>
  <si>
    <t>Type of Event (Presentation to Group, One-to-one education, Health far, etc.)</t>
  </si>
  <si>
    <t>Name of Venue</t>
  </si>
  <si>
    <t>Address</t>
  </si>
  <si>
    <t>ZIP</t>
  </si>
  <si>
    <t>Total Attendees (estimate OK)</t>
  </si>
  <si>
    <t>Total Suveys Completed</t>
  </si>
  <si>
    <t>2) Will you share the breast health information you received today with a family member or friend?</t>
    <phoneticPr fontId="4" type="noConversion"/>
  </si>
  <si>
    <r>
      <t xml:space="preserve">3a) Can you name the two </t>
    </r>
    <r>
      <rPr>
        <b/>
        <sz val="11"/>
        <color indexed="8"/>
        <rFont val="Calibri"/>
        <family val="2"/>
      </rPr>
      <t>most common</t>
    </r>
    <r>
      <rPr>
        <b/>
        <sz val="11"/>
        <color theme="1"/>
        <rFont val="Calibri"/>
        <family val="2"/>
        <scheme val="minor"/>
      </rPr>
      <t xml:space="preserve"> risk factors for breast cancer? (Getting older)</t>
    </r>
    <phoneticPr fontId="4" type="noConversion"/>
  </si>
  <si>
    <t>Female=1; Male=2</t>
  </si>
  <si>
    <t>Yes=1; No=2; Not sure=3</t>
  </si>
  <si>
    <t>1) Did you learn anything about breast health today that you did not know before?</t>
  </si>
  <si>
    <t>2) Can you think of a friend or family member with whom you will share the breast health information you received today?</t>
  </si>
  <si>
    <t>Getting older=1; Incorrect responses=2 (Note that order does not matter. If someone listed "being a woman" first and then "getting older", that is fine and you can score both questions as "1").</t>
  </si>
  <si>
    <t>Being a woman=1;  Incorrect responses=2</t>
  </si>
  <si>
    <t>Yes=1, No=2, Not sure=3</t>
  </si>
  <si>
    <t>Participant Number</t>
  </si>
  <si>
    <t>1 (example)</t>
  </si>
  <si>
    <t>2 (example)</t>
  </si>
  <si>
    <t>TOTALS</t>
  </si>
  <si>
    <t xml:space="preserve">It may be helpful to give each participant a number (on the paper copy of the survey as you enter the data and in the column below) so you can easily track your total number of participants and so you know which survey matches up with each row of data, in case you need to go back and double check data entry. </t>
  </si>
  <si>
    <r>
      <t xml:space="preserve">To add another participant row above, highlight this entire row, right click on it and choose </t>
    </r>
    <r>
      <rPr>
        <b/>
        <i/>
        <sz val="11"/>
        <color theme="1"/>
        <rFont val="Calibri"/>
        <family val="2"/>
        <scheme val="minor"/>
      </rPr>
      <t>insert</t>
    </r>
    <r>
      <rPr>
        <sz val="11"/>
        <color theme="1"/>
        <rFont val="Calibri"/>
        <family val="2"/>
        <scheme val="minor"/>
      </rPr>
      <t>.</t>
    </r>
  </si>
  <si>
    <t>40 (correct)=1; 20 OR 30 OR 65 (incorrect)=2</t>
  </si>
  <si>
    <t>Ethnicity</t>
  </si>
  <si>
    <t>Hispanic =1; Not Hispanic=2; Not sure=3</t>
  </si>
  <si>
    <t>Gender</t>
  </si>
  <si>
    <r>
      <t>5</t>
    </r>
    <r>
      <rPr>
        <b/>
        <sz val="11"/>
        <color theme="1"/>
        <rFont val="Calibri"/>
        <family val="2"/>
        <scheme val="minor"/>
      </rPr>
      <t>) Will you visit a health care professional if you notice any changes in your breasts?</t>
    </r>
  </si>
  <si>
    <t>6) Do you plan to make lifestyle choices to reduce your risk of getting breast cancer?</t>
  </si>
  <si>
    <t>6a) Do you plan to… Achieve or maintain a healthy weight?</t>
  </si>
  <si>
    <t>6a) Do you plan to… Avoid or limit alcohol?</t>
  </si>
  <si>
    <t>6a) Do you plan to… Avoid or limit hormonal medications during menopause?</t>
  </si>
  <si>
    <t>6a) Do you plan to… Maintain or add exercise into routine?</t>
  </si>
  <si>
    <t>6a) Do you plan to… Breastfeed future babies?</t>
  </si>
  <si>
    <r>
      <t>4</t>
    </r>
    <r>
      <rPr>
        <b/>
        <sz val="11"/>
        <color theme="1"/>
        <rFont val="Calibri"/>
        <family val="2"/>
        <scheme val="minor"/>
      </rPr>
      <t xml:space="preserve">) </t>
    </r>
    <r>
      <rPr>
        <b/>
        <sz val="11"/>
        <color indexed="8"/>
        <rFont val="Calibri"/>
        <family val="2"/>
      </rPr>
      <t>At what age should women begin to get clinical breast exams?</t>
    </r>
  </si>
  <si>
    <t>8) Will you visit a health care professional if you notice any of the following changes in your breasts?</t>
  </si>
  <si>
    <t>9a) Do you plan to… Maintain or add exercise into my routine?</t>
  </si>
  <si>
    <r>
      <t>9</t>
    </r>
    <r>
      <rPr>
        <b/>
        <sz val="11"/>
        <color indexed="8"/>
        <rFont val="Calibri"/>
        <family val="2"/>
      </rPr>
      <t>d</t>
    </r>
    <r>
      <rPr>
        <b/>
        <sz val="11"/>
        <color theme="1"/>
        <rFont val="Calibri"/>
        <family val="2"/>
        <scheme val="minor"/>
      </rPr>
      <t>) Do you plan to… Breastfeed future babies?</t>
    </r>
  </si>
  <si>
    <t>11) What is your gender?</t>
  </si>
  <si>
    <t>Yes (checked) =1; No (unchecked) =2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</si>
</sst>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name val="Verdana"/>
    </font>
    <font>
      <b/>
      <sz val="11"/>
      <color indexed="8"/>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hair">
        <color auto="1"/>
      </bottom>
      <diagonal/>
    </border>
    <border>
      <left/>
      <right style="thin">
        <color auto="1"/>
      </right>
      <top/>
      <bottom/>
      <diagonal/>
    </border>
    <border>
      <left/>
      <right style="thin">
        <color auto="1"/>
      </right>
      <top/>
      <bottom style="hair">
        <color auto="1"/>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16">
    <xf numFmtId="0" fontId="0" fillId="0" borderId="0" xfId="0"/>
    <xf numFmtId="0" fontId="0" fillId="0" borderId="1" xfId="0" applyFont="1" applyBorder="1" applyAlignment="1">
      <alignment wrapText="1"/>
    </xf>
    <xf numFmtId="0" fontId="1" fillId="0" borderId="0" xfId="0" applyFont="1" applyAlignment="1">
      <alignment wrapText="1"/>
    </xf>
    <xf numFmtId="0" fontId="0" fillId="0" borderId="2" xfId="0" applyFill="1" applyBorder="1"/>
    <xf numFmtId="0" fontId="1" fillId="0" borderId="2" xfId="0" applyFont="1" applyFill="1" applyBorder="1"/>
    <xf numFmtId="0" fontId="1" fillId="0" borderId="2" xfId="0" applyFont="1" applyFill="1" applyBorder="1" applyAlignment="1">
      <alignment wrapText="1"/>
    </xf>
    <xf numFmtId="0" fontId="0" fillId="0" borderId="3" xfId="0" applyFont="1" applyFill="1" applyBorder="1" applyAlignment="1">
      <alignment wrapText="1"/>
    </xf>
    <xf numFmtId="0" fontId="0" fillId="0" borderId="4" xfId="0" applyBorder="1"/>
    <xf numFmtId="0" fontId="1" fillId="0" borderId="5" xfId="0" applyFont="1" applyFill="1" applyBorder="1"/>
    <xf numFmtId="0" fontId="2" fillId="0" borderId="2" xfId="0" applyFont="1" applyFill="1" applyBorder="1"/>
    <xf numFmtId="0" fontId="1" fillId="0" borderId="4" xfId="0" applyFont="1" applyBorder="1"/>
    <xf numFmtId="0" fontId="1" fillId="2" borderId="4" xfId="0" applyFont="1" applyFill="1" applyBorder="1"/>
    <xf numFmtId="0" fontId="0" fillId="2" borderId="4" xfId="0" applyFill="1" applyBorder="1"/>
    <xf numFmtId="0" fontId="0" fillId="0" borderId="0" xfId="0" applyAlignment="1">
      <alignment wrapText="1"/>
    </xf>
    <xf numFmtId="0" fontId="5" fillId="0" borderId="0" xfId="0" applyFont="1" applyAlignment="1">
      <alignment wrapText="1"/>
    </xf>
    <xf numFmtId="0" fontId="0" fillId="0" borderId="1" xfId="0" applyBorder="1" applyAlignment="1">
      <alignment wrapText="1"/>
    </xf>
  </cellXfs>
  <cellStyles count="1">
    <cellStyle name="Normal" xfId="0" builtinId="0"/>
  </cellStyles>
  <dxfs count="0"/>
  <tableStyles count="0" defaultTableStyle="TableStyleMedium2"/>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I1" workbookViewId="0">
      <pane ySplit="2" topLeftCell="A3" activePane="bottomLeft" state="frozen"/>
      <selection pane="bottomLeft" activeCell="P2" sqref="P2"/>
    </sheetView>
  </sheetViews>
  <sheetFormatPr defaultColWidth="8.5703125" defaultRowHeight="15" x14ac:dyDescent="0.25"/>
  <cols>
    <col min="1" max="1" width="40.140625" style="3" customWidth="1"/>
    <col min="2" max="2" width="14.5703125" bestFit="1" customWidth="1"/>
    <col min="3" max="3" width="16.85546875" customWidth="1"/>
    <col min="4" max="4" width="23.28515625" customWidth="1"/>
    <col min="5" max="5" width="33.28515625" customWidth="1"/>
    <col min="6" max="6" width="29.5703125" customWidth="1"/>
    <col min="7" max="7" width="23" customWidth="1"/>
    <col min="8" max="8" width="17.42578125" customWidth="1"/>
    <col min="9" max="15" width="22.140625" customWidth="1"/>
    <col min="16" max="16" width="15.140625" customWidth="1"/>
  </cols>
  <sheetData>
    <row r="1" spans="1:16" s="2" customFormat="1" ht="105" customHeight="1" x14ac:dyDescent="0.25">
      <c r="A1" s="5" t="s">
        <v>41</v>
      </c>
      <c r="B1" s="2" t="s">
        <v>50</v>
      </c>
      <c r="C1" s="2" t="s">
        <v>48</v>
      </c>
      <c r="D1" s="2" t="s">
        <v>36</v>
      </c>
      <c r="E1" s="14" t="s">
        <v>32</v>
      </c>
      <c r="F1" s="2" t="s">
        <v>33</v>
      </c>
      <c r="G1" s="2" t="s">
        <v>11</v>
      </c>
      <c r="H1" s="14" t="s">
        <v>12</v>
      </c>
      <c r="I1" s="14" t="s">
        <v>51</v>
      </c>
      <c r="J1" s="14" t="s">
        <v>52</v>
      </c>
      <c r="K1" s="2" t="s">
        <v>56</v>
      </c>
      <c r="L1" s="2" t="s">
        <v>53</v>
      </c>
      <c r="M1" s="2" t="s">
        <v>54</v>
      </c>
      <c r="N1" s="2" t="s">
        <v>57</v>
      </c>
      <c r="O1" s="2" t="s">
        <v>55</v>
      </c>
      <c r="P1" s="14" t="s">
        <v>14</v>
      </c>
    </row>
    <row r="2" spans="1:16" s="1" customFormat="1" ht="135.75" customHeight="1" x14ac:dyDescent="0.25">
      <c r="A2" s="6" t="s">
        <v>45</v>
      </c>
      <c r="B2" s="1" t="s">
        <v>34</v>
      </c>
      <c r="C2" s="1" t="s">
        <v>49</v>
      </c>
      <c r="D2" s="1" t="s">
        <v>35</v>
      </c>
      <c r="E2" s="1" t="s">
        <v>35</v>
      </c>
      <c r="F2" s="1" t="s">
        <v>38</v>
      </c>
      <c r="G2" s="1" t="s">
        <v>39</v>
      </c>
      <c r="H2" s="15" t="s">
        <v>13</v>
      </c>
      <c r="I2" s="1" t="s">
        <v>35</v>
      </c>
      <c r="J2" s="1" t="s">
        <v>35</v>
      </c>
      <c r="K2" s="1" t="s">
        <v>63</v>
      </c>
      <c r="L2" s="1" t="s">
        <v>63</v>
      </c>
      <c r="M2" s="1" t="s">
        <v>63</v>
      </c>
      <c r="N2" s="1" t="s">
        <v>63</v>
      </c>
      <c r="O2" s="1" t="s">
        <v>63</v>
      </c>
      <c r="P2" s="1" t="s">
        <v>18</v>
      </c>
    </row>
    <row r="3" spans="1:16" x14ac:dyDescent="0.25">
      <c r="A3" s="3" t="s">
        <v>42</v>
      </c>
      <c r="B3">
        <v>1</v>
      </c>
      <c r="C3">
        <v>1</v>
      </c>
      <c r="D3">
        <v>1</v>
      </c>
      <c r="E3">
        <v>1</v>
      </c>
      <c r="F3">
        <v>1</v>
      </c>
      <c r="G3">
        <v>1</v>
      </c>
      <c r="H3">
        <v>3</v>
      </c>
      <c r="I3">
        <v>3</v>
      </c>
      <c r="J3">
        <v>1</v>
      </c>
      <c r="K3">
        <v>1</v>
      </c>
      <c r="L3">
        <v>1</v>
      </c>
      <c r="M3">
        <v>2</v>
      </c>
      <c r="N3">
        <v>2</v>
      </c>
      <c r="O3">
        <v>2</v>
      </c>
      <c r="P3">
        <v>2</v>
      </c>
    </row>
    <row r="4" spans="1:16" x14ac:dyDescent="0.25">
      <c r="A4" s="3" t="s">
        <v>43</v>
      </c>
      <c r="B4">
        <v>1</v>
      </c>
      <c r="C4">
        <v>3</v>
      </c>
      <c r="D4">
        <v>2</v>
      </c>
      <c r="E4">
        <v>2</v>
      </c>
      <c r="F4">
        <v>1</v>
      </c>
      <c r="G4">
        <v>2</v>
      </c>
      <c r="H4">
        <v>1</v>
      </c>
      <c r="I4">
        <v>1</v>
      </c>
      <c r="J4">
        <v>1</v>
      </c>
      <c r="K4">
        <v>1</v>
      </c>
      <c r="L4">
        <v>2</v>
      </c>
      <c r="M4">
        <v>1</v>
      </c>
      <c r="N4">
        <v>2</v>
      </c>
      <c r="O4">
        <v>2</v>
      </c>
      <c r="P4">
        <v>1</v>
      </c>
    </row>
    <row r="6" spans="1:16" x14ac:dyDescent="0.25">
      <c r="A6" s="9" t="s">
        <v>46</v>
      </c>
    </row>
    <row r="7" spans="1:16" s="10" customFormat="1" x14ac:dyDescent="0.25">
      <c r="A7" s="8" t="s">
        <v>44</v>
      </c>
      <c r="B7" s="10" t="str">
        <f>"Female total: "&amp;COUNTIF(B3:B5,"1")</f>
        <v>Female total: 2</v>
      </c>
      <c r="C7" s="10" t="str">
        <f>"Hispanic total: "&amp;COUNTIF(C3:C5,"1")</f>
        <v>Hispanic total: 1</v>
      </c>
      <c r="D7" s="10" t="str">
        <f t="shared" ref="D7:E7" si="0">"Yes total: "&amp;COUNTIF(D3:D5,"1")</f>
        <v>Yes total: 1</v>
      </c>
      <c r="E7" s="10" t="str">
        <f t="shared" si="0"/>
        <v>Yes total: 1</v>
      </c>
      <c r="F7" s="10" t="str">
        <f>"Getting older total: "&amp;COUNTIF(F3:F5,"1")</f>
        <v>Getting older total: 2</v>
      </c>
      <c r="G7" s="10" t="str">
        <f>"Being a woman total: "&amp;COUNTIF(G3:G5,"1")</f>
        <v>Being a woman total: 1</v>
      </c>
      <c r="H7" s="10" t="str">
        <f t="shared" ref="H7" si="1">"Yes total: "&amp;COUNTIF(H3:H5,"1")</f>
        <v>Yes total: 1</v>
      </c>
      <c r="I7" s="10" t="str">
        <f t="shared" ref="I7:O7" si="2">"Yes total: "&amp;COUNTIF(I3:I5,"1")</f>
        <v>Yes total: 1</v>
      </c>
      <c r="J7" s="10" t="str">
        <f t="shared" si="2"/>
        <v>Yes total: 2</v>
      </c>
      <c r="K7" s="10" t="str">
        <f t="shared" si="2"/>
        <v>Yes total: 2</v>
      </c>
      <c r="L7" s="10" t="str">
        <f t="shared" si="2"/>
        <v>Yes total: 1</v>
      </c>
      <c r="M7" s="10" t="str">
        <f t="shared" si="2"/>
        <v>Yes total: 1</v>
      </c>
      <c r="N7" s="10" t="str">
        <f t="shared" si="2"/>
        <v>Yes total: 0</v>
      </c>
      <c r="O7" s="10" t="str">
        <f t="shared" si="2"/>
        <v>Yes total: 0</v>
      </c>
      <c r="P7" s="10" t="str">
        <f>"Yes total: "&amp;COUNTIF(P3:P5,"1")</f>
        <v>Yes total: 1</v>
      </c>
    </row>
    <row r="8" spans="1:16" s="10" customFormat="1" x14ac:dyDescent="0.25">
      <c r="A8" s="4"/>
      <c r="B8" s="10" t="str">
        <f>"Male total: "&amp;COUNTIF(B3:B5,"2")</f>
        <v>Male total: 0</v>
      </c>
      <c r="C8" s="10" t="str">
        <f>"Not Hispanic total: "&amp;COUNTIF(C3:C5,"2")</f>
        <v>Not Hispanic total: 0</v>
      </c>
      <c r="D8" s="10" t="str">
        <f t="shared" ref="D8:E8" si="3">"No total: "&amp;COUNTIF(D3:D5,"2")</f>
        <v>No total: 1</v>
      </c>
      <c r="E8" s="10" t="str">
        <f t="shared" si="3"/>
        <v>No total: 1</v>
      </c>
      <c r="F8" s="10" t="str">
        <f>"Incorrect total: "&amp;COUNTIF(F3:F5,"2")</f>
        <v>Incorrect total: 0</v>
      </c>
      <c r="G8" s="10" t="str">
        <f>"Incorrect total: "&amp;COUNTIF(G3:G5,"2")</f>
        <v>Incorrect total: 1</v>
      </c>
      <c r="H8" s="10" t="str">
        <f t="shared" ref="H8" si="4">"No total: "&amp;COUNTIF(H3:H5,"2")</f>
        <v>No total: 0</v>
      </c>
      <c r="I8" s="10" t="str">
        <f t="shared" ref="I8:O8" si="5">"No total: "&amp;COUNTIF(I3:I5,"2")</f>
        <v>No total: 0</v>
      </c>
      <c r="J8" s="10" t="str">
        <f t="shared" si="5"/>
        <v>No total: 0</v>
      </c>
      <c r="K8" s="10" t="str">
        <f t="shared" si="5"/>
        <v>No total: 0</v>
      </c>
      <c r="L8" s="10" t="str">
        <f t="shared" si="5"/>
        <v>No total: 1</v>
      </c>
      <c r="M8" s="10" t="str">
        <f t="shared" si="5"/>
        <v>No total: 1</v>
      </c>
      <c r="N8" s="10" t="str">
        <f t="shared" si="5"/>
        <v>No total: 2</v>
      </c>
      <c r="O8" s="10" t="str">
        <f t="shared" si="5"/>
        <v>No total: 2</v>
      </c>
      <c r="P8" s="10" t="str">
        <f>"No total: "&amp;COUNTIF(P3:P5,"2")</f>
        <v>No total: 1</v>
      </c>
    </row>
    <row r="9" spans="1:16" s="10" customFormat="1" x14ac:dyDescent="0.25">
      <c r="A9" s="4"/>
      <c r="B9" s="11"/>
      <c r="C9" s="10" t="str">
        <f>"Not sure total: "&amp;COUNTIF(C3:C5,"3")</f>
        <v>Not sure total: 1</v>
      </c>
      <c r="D9" s="10" t="str">
        <f t="shared" ref="D9:E9" si="6">"Not sure total: "&amp;COUNTIF(D3:D5,"3")</f>
        <v>Not sure total: 0</v>
      </c>
      <c r="E9" s="10" t="str">
        <f t="shared" si="6"/>
        <v>Not sure total: 0</v>
      </c>
      <c r="F9" s="11"/>
      <c r="G9" s="11"/>
      <c r="H9" s="10" t="str">
        <f t="shared" ref="H9" si="7">"Not sure total: "&amp;COUNTIF(H3:H5,"3")</f>
        <v>Not sure total: 1</v>
      </c>
      <c r="I9" s="10" t="str">
        <f t="shared" ref="I9:J9" si="8">"Not sure total: "&amp;COUNTIF(I3:I5,"3")</f>
        <v>Not sure total: 1</v>
      </c>
      <c r="J9" s="10" t="str">
        <f t="shared" si="8"/>
        <v>Not sure total: 0</v>
      </c>
      <c r="K9" s="11"/>
      <c r="L9" s="11"/>
      <c r="M9" s="11"/>
      <c r="N9" s="11"/>
      <c r="O9" s="11"/>
      <c r="P9" s="10" t="str">
        <f>"Not sure total: "&amp;COUNTIF(P3:P5,"3")</f>
        <v>Not sure total: 0</v>
      </c>
    </row>
    <row r="10" spans="1:16" x14ac:dyDescent="0.25">
      <c r="H10" s="10" t="str">
        <f>"Not a woman total: "&amp;COUNTIF(H3:H5,"4")</f>
        <v>Not a woman total: 0</v>
      </c>
      <c r="K10" s="11"/>
      <c r="L10" s="11"/>
      <c r="M10" s="11"/>
      <c r="N10" s="11"/>
      <c r="O10" s="11"/>
    </row>
  </sheetData>
  <phoneticPr fontId="4"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workbookViewId="0">
      <selection activeCell="O2" sqref="O2"/>
    </sheetView>
  </sheetViews>
  <sheetFormatPr defaultColWidth="8.5703125" defaultRowHeight="15" x14ac:dyDescent="0.25"/>
  <cols>
    <col min="1" max="1" width="40.140625" style="3" customWidth="1"/>
    <col min="2" max="2" width="23.28515625" customWidth="1"/>
    <col min="3" max="3" width="33.28515625" customWidth="1"/>
    <col min="4" max="4" width="29.5703125" customWidth="1"/>
    <col min="5" max="7" width="23" customWidth="1"/>
    <col min="8" max="8" width="20.5703125" customWidth="1"/>
    <col min="9" max="9" width="22.140625" bestFit="1" customWidth="1"/>
    <col min="10" max="15" width="22.140625" customWidth="1"/>
    <col min="16" max="17" width="16.85546875" customWidth="1"/>
    <col min="18" max="18" width="14.5703125" bestFit="1" customWidth="1"/>
    <col min="19" max="19" width="15.7109375" bestFit="1" customWidth="1"/>
    <col min="20" max="20" width="15.140625" customWidth="1"/>
  </cols>
  <sheetData>
    <row r="1" spans="1:20" s="2" customFormat="1" ht="116.25" customHeight="1" x14ac:dyDescent="0.25">
      <c r="A1" s="5" t="s">
        <v>41</v>
      </c>
      <c r="B1" s="2" t="s">
        <v>36</v>
      </c>
      <c r="C1" s="2" t="s">
        <v>37</v>
      </c>
      <c r="D1" s="2" t="s">
        <v>15</v>
      </c>
      <c r="E1" s="2" t="s">
        <v>1</v>
      </c>
      <c r="F1" s="14" t="s">
        <v>58</v>
      </c>
      <c r="G1" s="14" t="s">
        <v>2</v>
      </c>
      <c r="H1" s="2" t="s">
        <v>17</v>
      </c>
      <c r="I1" s="2" t="s">
        <v>4</v>
      </c>
      <c r="J1" s="2" t="s">
        <v>59</v>
      </c>
      <c r="K1" s="2" t="s">
        <v>60</v>
      </c>
      <c r="L1" s="2" t="s">
        <v>21</v>
      </c>
      <c r="M1" s="2" t="s">
        <v>6</v>
      </c>
      <c r="N1" s="2" t="s">
        <v>61</v>
      </c>
      <c r="O1" s="2" t="s">
        <v>7</v>
      </c>
      <c r="P1" s="2" t="s">
        <v>22</v>
      </c>
      <c r="Q1" s="2" t="s">
        <v>8</v>
      </c>
      <c r="R1" s="2" t="s">
        <v>62</v>
      </c>
      <c r="S1" s="2" t="s">
        <v>24</v>
      </c>
      <c r="T1" s="2" t="s">
        <v>23</v>
      </c>
    </row>
    <row r="2" spans="1:20" s="1" customFormat="1" ht="135.75" customHeight="1" x14ac:dyDescent="0.25">
      <c r="A2" s="6" t="s">
        <v>45</v>
      </c>
      <c r="B2" s="1" t="s">
        <v>35</v>
      </c>
      <c r="C2" s="1" t="s">
        <v>35</v>
      </c>
      <c r="D2" s="1" t="s">
        <v>38</v>
      </c>
      <c r="E2" s="1" t="s">
        <v>39</v>
      </c>
      <c r="F2" s="1" t="s">
        <v>16</v>
      </c>
      <c r="G2" s="1" t="s">
        <v>47</v>
      </c>
      <c r="H2" s="1" t="s">
        <v>19</v>
      </c>
      <c r="I2" s="15" t="s">
        <v>5</v>
      </c>
      <c r="J2" s="15" t="s">
        <v>3</v>
      </c>
      <c r="K2" s="1" t="s">
        <v>63</v>
      </c>
      <c r="L2" s="1" t="s">
        <v>63</v>
      </c>
      <c r="M2" s="1" t="s">
        <v>63</v>
      </c>
      <c r="N2" s="1" t="s">
        <v>63</v>
      </c>
      <c r="O2" s="1" t="s">
        <v>63</v>
      </c>
      <c r="P2" s="15" t="s">
        <v>9</v>
      </c>
      <c r="Q2" s="1" t="s">
        <v>20</v>
      </c>
      <c r="R2" s="1" t="s">
        <v>34</v>
      </c>
      <c r="S2" s="15" t="s">
        <v>0</v>
      </c>
      <c r="T2" s="1" t="s">
        <v>40</v>
      </c>
    </row>
    <row r="3" spans="1:20" x14ac:dyDescent="0.25">
      <c r="A3" s="3" t="s">
        <v>42</v>
      </c>
      <c r="B3">
        <v>1</v>
      </c>
      <c r="C3">
        <v>1</v>
      </c>
      <c r="D3">
        <v>1</v>
      </c>
      <c r="E3">
        <v>1</v>
      </c>
      <c r="F3">
        <v>2</v>
      </c>
      <c r="G3">
        <v>1</v>
      </c>
      <c r="H3">
        <v>3</v>
      </c>
      <c r="I3">
        <v>3</v>
      </c>
      <c r="J3">
        <v>3</v>
      </c>
      <c r="K3">
        <v>1</v>
      </c>
      <c r="L3">
        <v>1</v>
      </c>
      <c r="M3">
        <v>2</v>
      </c>
      <c r="N3">
        <v>2</v>
      </c>
      <c r="O3">
        <v>2</v>
      </c>
      <c r="P3">
        <v>2</v>
      </c>
      <c r="R3">
        <v>1</v>
      </c>
      <c r="S3">
        <v>2</v>
      </c>
      <c r="T3">
        <v>2</v>
      </c>
    </row>
    <row r="4" spans="1:20" x14ac:dyDescent="0.25">
      <c r="A4" s="3" t="s">
        <v>43</v>
      </c>
      <c r="B4">
        <v>2</v>
      </c>
      <c r="C4">
        <v>2</v>
      </c>
      <c r="D4">
        <v>1</v>
      </c>
      <c r="E4">
        <v>2</v>
      </c>
      <c r="F4">
        <v>1</v>
      </c>
      <c r="G4">
        <v>2</v>
      </c>
      <c r="H4">
        <v>1</v>
      </c>
      <c r="I4">
        <v>3</v>
      </c>
      <c r="J4">
        <v>1</v>
      </c>
      <c r="K4">
        <v>1</v>
      </c>
      <c r="L4">
        <v>2</v>
      </c>
      <c r="M4">
        <v>1</v>
      </c>
      <c r="N4">
        <v>2</v>
      </c>
      <c r="O4">
        <v>2</v>
      </c>
      <c r="P4">
        <v>5</v>
      </c>
      <c r="Q4" t="s">
        <v>10</v>
      </c>
      <c r="R4">
        <v>1</v>
      </c>
      <c r="S4">
        <v>3</v>
      </c>
      <c r="T4">
        <v>1</v>
      </c>
    </row>
    <row r="6" spans="1:20" x14ac:dyDescent="0.25">
      <c r="A6" s="9" t="s">
        <v>46</v>
      </c>
    </row>
    <row r="7" spans="1:20" s="10" customFormat="1" x14ac:dyDescent="0.25">
      <c r="A7" s="8" t="s">
        <v>44</v>
      </c>
      <c r="B7" s="10" t="str">
        <f>"Yes total: "&amp;COUNTIF(B3:B5,"1")</f>
        <v>Yes total: 1</v>
      </c>
      <c r="C7" s="10" t="str">
        <f t="shared" ref="C7" si="0">"Yes total: "&amp;COUNTIF(C3:C5,"1")</f>
        <v>Yes total: 1</v>
      </c>
      <c r="D7" s="10" t="str">
        <f>"Getting older total: "&amp;COUNTIF(D3:D5,"1")</f>
        <v>Getting older total: 2</v>
      </c>
      <c r="E7" s="10" t="str">
        <f>"Being a woman total: "&amp;COUNTIF(E3:E5,"1")</f>
        <v>Being a woman total: 1</v>
      </c>
      <c r="F7" s="10" t="str">
        <f>"20 total: "&amp;COUNTIF(F3:F5,"1")</f>
        <v>20 total: 1</v>
      </c>
      <c r="G7" s="10" t="str">
        <f>"40 total: "&amp;COUNTIF(G3:G5,"1")</f>
        <v>40 total: 1</v>
      </c>
      <c r="H7" s="10" t="str">
        <f>"Yes total: "&amp;COUNTIF(H3:H5,"1")</f>
        <v>Yes total: 1</v>
      </c>
      <c r="I7" s="10" t="str">
        <f>"Yes, CBE total: "&amp;COUNTIF(I3:I5,"1")</f>
        <v>Yes, CBE total: 0</v>
      </c>
      <c r="J7" s="10" t="str">
        <f>"Yes total: "&amp;COUNTIF(J3:J5,"1")</f>
        <v>Yes total: 1</v>
      </c>
      <c r="K7" s="10" t="str">
        <f t="shared" ref="K7:O7" si="1">"Yes total: "&amp;COUNTIF(K3:K5,"1")</f>
        <v>Yes total: 2</v>
      </c>
      <c r="L7" s="10" t="str">
        <f t="shared" si="1"/>
        <v>Yes total: 1</v>
      </c>
      <c r="M7" s="10" t="str">
        <f t="shared" si="1"/>
        <v>Yes total: 1</v>
      </c>
      <c r="N7" s="10" t="str">
        <f t="shared" si="1"/>
        <v>Yes total: 0</v>
      </c>
      <c r="O7" s="10" t="str">
        <f t="shared" si="1"/>
        <v>Yes total: 0</v>
      </c>
      <c r="P7" s="10" t="str">
        <f>"No total: "&amp;COUNTIF(P3:P5,"1")</f>
        <v>No total: 0</v>
      </c>
      <c r="Q7" s="11"/>
      <c r="R7" s="10" t="str">
        <f>"Female total: "&amp;COUNTIF(R3:R5,"1")</f>
        <v>Female total: 2</v>
      </c>
      <c r="S7" s="10" t="str">
        <f>"Under 20 total: "&amp;COUNTIF(S3:S5,"1")</f>
        <v>Under 20 total: 0</v>
      </c>
      <c r="T7" s="10" t="str">
        <f t="shared" ref="T7" si="2">"Yes total: "&amp;COUNTIF(T3:T5,"1")</f>
        <v>Yes total: 1</v>
      </c>
    </row>
    <row r="8" spans="1:20" s="10" customFormat="1" x14ac:dyDescent="0.25">
      <c r="A8" s="4"/>
      <c r="B8" s="10" t="str">
        <f>"No total: "&amp;COUNTIF(B3:B5,"2")</f>
        <v>No total: 1</v>
      </c>
      <c r="C8" s="10" t="str">
        <f t="shared" ref="C8" si="3">"No total: "&amp;COUNTIF(C3:C5,"2")</f>
        <v>No total: 1</v>
      </c>
      <c r="D8" s="10" t="str">
        <f>"Incorrect total: "&amp;COUNTIF(D3:D5,"2")</f>
        <v>Incorrect total: 0</v>
      </c>
      <c r="E8" s="10" t="str">
        <f>"Incorrect total: "&amp;COUNTIF(E3:E5,"2")</f>
        <v>Incorrect total: 1</v>
      </c>
      <c r="F8" s="10" t="str">
        <f>"Incorrect total: "&amp;COUNTIF(F3:F5,"2")</f>
        <v>Incorrect total: 1</v>
      </c>
      <c r="G8" s="10" t="str">
        <f>"Incorrect total: "&amp;COUNTIF(G3:G5,"2")</f>
        <v>Incorrect total: 1</v>
      </c>
      <c r="H8" s="10" t="str">
        <f>"No total: "&amp;COUNTIF(H3:H5,"2")</f>
        <v>No total: 0</v>
      </c>
      <c r="I8" s="10" t="str">
        <f>"Yes, mammogram total: "&amp;COUNTIF(I3:I5,"2")</f>
        <v>Yes, mammogram total: 0</v>
      </c>
      <c r="J8" s="10" t="str">
        <f>"No total: "&amp;COUNTIF(J3:J5,"2")</f>
        <v>No total: 0</v>
      </c>
      <c r="K8" s="10" t="str">
        <f t="shared" ref="K8:O8" si="4">"No total: "&amp;COUNTIF(K3:K5,"2")</f>
        <v>No total: 0</v>
      </c>
      <c r="L8" s="10" t="str">
        <f t="shared" si="4"/>
        <v>No total: 1</v>
      </c>
      <c r="M8" s="10" t="str">
        <f t="shared" si="4"/>
        <v>No total: 1</v>
      </c>
      <c r="N8" s="10" t="str">
        <f t="shared" si="4"/>
        <v>No total: 2</v>
      </c>
      <c r="O8" s="10" t="str">
        <f t="shared" si="4"/>
        <v>No total: 2</v>
      </c>
      <c r="P8" s="10" t="str">
        <f>"Yes, Mexican total: "&amp;COUNTIF(P3:P5,"2")</f>
        <v>Yes, Mexican total: 1</v>
      </c>
      <c r="Q8" s="11"/>
      <c r="R8" s="10" t="str">
        <f>"Male total: "&amp;COUNTIF(R3:R5,"2")</f>
        <v>Male total: 0</v>
      </c>
      <c r="S8" s="10" t="str">
        <f>"20-39 total: "&amp;COUNTIF(S3:S5,"2")</f>
        <v>20-39 total: 1</v>
      </c>
      <c r="T8" s="10" t="str">
        <f t="shared" ref="T8" si="5">"No total: "&amp;COUNTIF(T3:T5,"2")</f>
        <v>No total: 1</v>
      </c>
    </row>
    <row r="9" spans="1:20" s="10" customFormat="1" x14ac:dyDescent="0.25">
      <c r="A9" s="4"/>
      <c r="B9" s="10" t="str">
        <f>"Not sure total: "&amp;COUNTIF(B3:B5,"3")</f>
        <v>Not sure total: 0</v>
      </c>
      <c r="C9" s="10" t="str">
        <f t="shared" ref="C9" si="6">"Not sure total: "&amp;COUNTIF(C3:C5,"3")</f>
        <v>Not sure total: 0</v>
      </c>
      <c r="D9" s="11"/>
      <c r="E9" s="11"/>
      <c r="F9" s="11"/>
      <c r="G9" s="11"/>
      <c r="H9" s="10" t="str">
        <f>"Not sure total: "&amp;COUNTIF(H3:H5,"3")</f>
        <v>Not sure total: 1</v>
      </c>
      <c r="I9" s="10" t="str">
        <f>"Yes, both total: "&amp;COUNTIF(I3:I5,"3")</f>
        <v>Yes, both total: 2</v>
      </c>
      <c r="J9" s="10" t="str">
        <f>"Not sure total: "&amp;COUNTIF(J3:J5,"3")</f>
        <v>Not sure total: 1</v>
      </c>
      <c r="K9" s="11"/>
      <c r="L9" s="11"/>
      <c r="M9" s="11"/>
      <c r="N9" s="11"/>
      <c r="O9" s="11"/>
      <c r="P9" s="10" t="str">
        <f>"Yes, Puerto Rican total: "&amp;COUNTIF(P3:P5,"3")</f>
        <v>Yes, Puerto Rican total: 0</v>
      </c>
      <c r="Q9" s="11"/>
      <c r="R9" s="12"/>
      <c r="S9" s="10" t="str">
        <f>"40-49 total: "&amp;COUNTIF(S3:S5,"3")</f>
        <v>40-49 total: 1</v>
      </c>
      <c r="T9" s="10" t="str">
        <f t="shared" ref="T9" si="7">"Not sure total: "&amp;COUNTIF(T3:T5,"3")</f>
        <v>Not sure total: 0</v>
      </c>
    </row>
    <row r="10" spans="1:20" s="7" customFormat="1" x14ac:dyDescent="0.25">
      <c r="A10" s="3"/>
      <c r="B10" s="12"/>
      <c r="C10" s="12"/>
      <c r="D10" s="12"/>
      <c r="E10" s="12"/>
      <c r="F10" s="12"/>
      <c r="G10" s="12"/>
      <c r="H10" s="10" t="str">
        <f>"Not a woman total: "&amp;COUNTIF(H3:H5,"4")</f>
        <v>Not a woman total: 0</v>
      </c>
      <c r="I10" s="10" t="str">
        <f>"Yes, not sure total: "&amp;COUNTIF(I3:I5,"4")</f>
        <v>Yes, not sure total: 0</v>
      </c>
      <c r="J10" s="10"/>
      <c r="K10" s="11"/>
      <c r="L10" s="11"/>
      <c r="M10" s="11"/>
      <c r="N10" s="11"/>
      <c r="O10" s="11"/>
      <c r="P10" s="10" t="str">
        <f>"Yes, Cuban total: "&amp;COUNTIF(P3:P5,"4")</f>
        <v>Yes, Cuban total: 0</v>
      </c>
      <c r="Q10" s="12"/>
      <c r="R10" s="12"/>
      <c r="S10" s="10" t="str">
        <f>"50-64 total: "&amp;COUNTIF(S3:S5,"4")</f>
        <v>50-64 total: 0</v>
      </c>
      <c r="T10" s="12"/>
    </row>
    <row r="11" spans="1:20" x14ac:dyDescent="0.25">
      <c r="I11" s="10" t="str">
        <f>"No total: "&amp;COUNTIF(I3:I5,"5")</f>
        <v>No total: 0</v>
      </c>
      <c r="P11" s="10" t="str">
        <f>"Yes, other total: "&amp;COUNTIF(P3:P5,"5")</f>
        <v>Yes, other total: 1</v>
      </c>
      <c r="S11" s="10" t="str">
        <f>"65+ total: "&amp;COUNTIF(S3:S5,"5")</f>
        <v>65+ total: 0</v>
      </c>
    </row>
    <row r="12" spans="1:20" x14ac:dyDescent="0.25">
      <c r="I12" s="10" t="str">
        <f>"Not a woman total: "&amp;COUNTIF(I3:I5,"6")</f>
        <v>Not a woman total: 0</v>
      </c>
    </row>
  </sheetData>
  <phoneticPr fontId="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A2" sqref="A2"/>
    </sheetView>
  </sheetViews>
  <sheetFormatPr defaultColWidth="8.5703125" defaultRowHeight="15" x14ac:dyDescent="0.25"/>
  <cols>
    <col min="2" max="2" width="32.42578125" customWidth="1"/>
    <col min="3" max="3" width="26.5703125" customWidth="1"/>
    <col min="4" max="4" width="17" customWidth="1"/>
    <col min="6" max="6" width="16.42578125" customWidth="1"/>
    <col min="7" max="7" width="12.42578125" customWidth="1"/>
  </cols>
  <sheetData>
    <row r="1" spans="1:7" s="13" customFormat="1" ht="61.5" customHeight="1" x14ac:dyDescent="0.25">
      <c r="A1" s="2" t="s">
        <v>25</v>
      </c>
      <c r="B1" s="2" t="s">
        <v>26</v>
      </c>
      <c r="C1" s="2" t="s">
        <v>27</v>
      </c>
      <c r="D1" s="2" t="s">
        <v>28</v>
      </c>
      <c r="E1" s="2" t="s">
        <v>29</v>
      </c>
      <c r="F1" s="2" t="s">
        <v>30</v>
      </c>
      <c r="G1" s="2" t="s">
        <v>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Oral Survey Data</vt:lpstr>
      <vt:lpstr>Written Survey</vt:lpstr>
      <vt:lpstr>Event Tracking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Gutierrez</dc:creator>
  <cp:lastModifiedBy>Nichole E. Kang</cp:lastModifiedBy>
  <dcterms:created xsi:type="dcterms:W3CDTF">2013-10-18T14:37:29Z</dcterms:created>
  <dcterms:modified xsi:type="dcterms:W3CDTF">2014-03-25T17:19:27Z</dcterms:modified>
</cp:coreProperties>
</file>